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c2a9b2de6a040fb0/デスクトップ/24年度 年間決算/改訂版/"/>
    </mc:Choice>
  </mc:AlternateContent>
  <xr:revisionPtr revIDLastSave="1268" documentId="8_{F3766ACE-BA1E-4374-956E-9FC5F33E31A4}" xr6:coauthVersionLast="47" xr6:coauthVersionMax="47" xr10:uidLastSave="{E5916864-45F7-43BF-B90B-AB6F6639D4E0}"/>
  <bookViews>
    <workbookView xWindow="-108" yWindow="-108" windowWidth="23256" windowHeight="12456" xr2:uid="{02BA446D-0C23-47B0-A748-D23A42B618C5}"/>
  </bookViews>
  <sheets>
    <sheet name="注意事項" sheetId="2" r:id="rId1"/>
    <sheet name="年間決算（一般予算）"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0" i="1" l="1"/>
  <c r="L10" i="1"/>
  <c r="L9" i="1"/>
  <c r="L11" i="1"/>
  <c r="L12" i="1"/>
  <c r="L13" i="1"/>
  <c r="L14" i="1"/>
  <c r="L8" i="1"/>
  <c r="F4" i="2" l="1"/>
  <c r="F5" i="2"/>
  <c r="C13" i="1"/>
  <c r="K15" i="1"/>
  <c r="G58" i="1"/>
  <c r="G17" i="1" s="1"/>
  <c r="C72" i="1"/>
  <c r="G20" i="1" s="1"/>
  <c r="C65" i="1"/>
  <c r="G18" i="1" s="1"/>
  <c r="G65" i="1"/>
  <c r="G19" i="1" s="1"/>
  <c r="C58" i="1"/>
  <c r="G16" i="1" s="1"/>
  <c r="G51" i="1"/>
  <c r="G15" i="1" s="1"/>
  <c r="C51" i="1"/>
  <c r="G14" i="1" s="1"/>
  <c r="G44" i="1"/>
  <c r="G13" i="1" s="1"/>
  <c r="C44" i="1"/>
  <c r="G12" i="1" s="1"/>
  <c r="G37" i="1"/>
  <c r="G11" i="1" s="1"/>
  <c r="C37" i="1"/>
  <c r="G10" i="1" s="1"/>
  <c r="G30" i="1"/>
  <c r="G9" i="1" s="1"/>
  <c r="L15" i="1"/>
  <c r="AB6" i="2" s="1"/>
  <c r="F6" i="2" s="1"/>
  <c r="G8" i="1" l="1"/>
  <c r="G21" i="1" s="1"/>
  <c r="AB7" i="2"/>
  <c r="AA7" i="2" l="1"/>
  <c r="F7" i="2" s="1"/>
  <c r="AA6" i="2"/>
</calcChain>
</file>

<file path=xl/sharedStrings.xml><?xml version="1.0" encoding="utf-8"?>
<sst xmlns="http://schemas.openxmlformats.org/spreadsheetml/2006/main" count="111" uniqueCount="56">
  <si>
    <t>合計</t>
    <rPh sb="0" eb="2">
      <t>ゴウケイ</t>
    </rPh>
    <phoneticPr fontId="1"/>
  </si>
  <si>
    <t>決算名</t>
    <rPh sb="0" eb="2">
      <t>ケッサン</t>
    </rPh>
    <rPh sb="2" eb="3">
      <t>メイ</t>
    </rPh>
    <phoneticPr fontId="1"/>
  </si>
  <si>
    <t>金額</t>
    <rPh sb="0" eb="2">
      <t>キンガク</t>
    </rPh>
    <phoneticPr fontId="1"/>
  </si>
  <si>
    <t>消耗品費</t>
    <rPh sb="0" eb="3">
      <t>ショウモウヒン</t>
    </rPh>
    <rPh sb="3" eb="4">
      <t>ヒ</t>
    </rPh>
    <phoneticPr fontId="1"/>
  </si>
  <si>
    <t>学友会費</t>
    <rPh sb="0" eb="3">
      <t>ガクユウカイ</t>
    </rPh>
    <rPh sb="3" eb="4">
      <t>ヒ</t>
    </rPh>
    <phoneticPr fontId="1"/>
  </si>
  <si>
    <t>図書費</t>
    <rPh sb="0" eb="3">
      <t>トショヒ</t>
    </rPh>
    <phoneticPr fontId="1"/>
  </si>
  <si>
    <t>交通費</t>
    <rPh sb="0" eb="3">
      <t>コウツウヒ</t>
    </rPh>
    <phoneticPr fontId="1"/>
  </si>
  <si>
    <t>印刷費</t>
    <rPh sb="0" eb="2">
      <t>インサツ</t>
    </rPh>
    <rPh sb="2" eb="3">
      <t>ヒ</t>
    </rPh>
    <phoneticPr fontId="1"/>
  </si>
  <si>
    <t>使用料</t>
    <rPh sb="0" eb="3">
      <t>シヨウリョウ</t>
    </rPh>
    <phoneticPr fontId="1"/>
  </si>
  <si>
    <t>保険料</t>
    <rPh sb="0" eb="3">
      <t>ホケンリョウ</t>
    </rPh>
    <phoneticPr fontId="1"/>
  </si>
  <si>
    <t>手数料</t>
    <rPh sb="0" eb="3">
      <t>テスウリョウ</t>
    </rPh>
    <phoneticPr fontId="1"/>
  </si>
  <si>
    <t>人件費</t>
    <rPh sb="0" eb="3">
      <t>ジンケンヒ</t>
    </rPh>
    <phoneticPr fontId="1"/>
  </si>
  <si>
    <t>連盟費</t>
    <rPh sb="0" eb="2">
      <t>レンメイ</t>
    </rPh>
    <rPh sb="2" eb="3">
      <t>ヒ</t>
    </rPh>
    <phoneticPr fontId="1"/>
  </si>
  <si>
    <t>宿泊費</t>
    <rPh sb="0" eb="3">
      <t>シュクハクヒ</t>
    </rPh>
    <phoneticPr fontId="1"/>
  </si>
  <si>
    <t>備品費</t>
    <rPh sb="0" eb="3">
      <t>ビヒンヒ</t>
    </rPh>
    <phoneticPr fontId="1"/>
  </si>
  <si>
    <t>修繕費</t>
    <rPh sb="0" eb="3">
      <t>シュウゼンヒ</t>
    </rPh>
    <phoneticPr fontId="1"/>
  </si>
  <si>
    <t>項目</t>
    <rPh sb="0" eb="2">
      <t>コウモク</t>
    </rPh>
    <phoneticPr fontId="1"/>
  </si>
  <si>
    <t>財源</t>
    <rPh sb="0" eb="2">
      <t>ザイゲン</t>
    </rPh>
    <phoneticPr fontId="1"/>
  </si>
  <si>
    <t>収入</t>
    <rPh sb="0" eb="2">
      <t>シュウニュウ</t>
    </rPh>
    <phoneticPr fontId="1"/>
  </si>
  <si>
    <t>外部収入</t>
    <rPh sb="0" eb="2">
      <t>ガイブ</t>
    </rPh>
    <rPh sb="2" eb="4">
      <t>シュウニュウ</t>
    </rPh>
    <phoneticPr fontId="1"/>
  </si>
  <si>
    <t>助成金</t>
    <rPh sb="0" eb="2">
      <t>ジョセイ</t>
    </rPh>
    <rPh sb="2" eb="3">
      <t>キン</t>
    </rPh>
    <phoneticPr fontId="1"/>
  </si>
  <si>
    <t>特別負担金</t>
    <rPh sb="0" eb="2">
      <t>トクベツ</t>
    </rPh>
    <rPh sb="2" eb="4">
      <t>フタン</t>
    </rPh>
    <rPh sb="4" eb="5">
      <t>キン</t>
    </rPh>
    <phoneticPr fontId="1"/>
  </si>
  <si>
    <t>◎年間一般予算支出総括</t>
    <rPh sb="1" eb="3">
      <t>ネンカン</t>
    </rPh>
    <rPh sb="3" eb="5">
      <t>イッパン</t>
    </rPh>
    <rPh sb="5" eb="7">
      <t>ヨサン</t>
    </rPh>
    <rPh sb="7" eb="9">
      <t>シシュツ</t>
    </rPh>
    <rPh sb="9" eb="11">
      <t>ソウカツ</t>
    </rPh>
    <phoneticPr fontId="1"/>
  </si>
  <si>
    <t>◎年間一般予算項目別支出</t>
    <rPh sb="0" eb="2">
      <t>ネンカン</t>
    </rPh>
    <rPh sb="2" eb="4">
      <t>イッパン</t>
    </rPh>
    <rPh sb="4" eb="6">
      <t>ヨサン</t>
    </rPh>
    <rPh sb="6" eb="8">
      <t>コウモク</t>
    </rPh>
    <rPh sb="8" eb="9">
      <t>ベツ</t>
    </rPh>
    <rPh sb="9" eb="11">
      <t>シシュツ</t>
    </rPh>
    <phoneticPr fontId="1"/>
  </si>
  <si>
    <t>◎年間一般予算項目別支出総括</t>
    <rPh sb="1" eb="3">
      <t>ネンカン</t>
    </rPh>
    <rPh sb="3" eb="5">
      <t>イッパン</t>
    </rPh>
    <rPh sb="5" eb="7">
      <t>ヨサン</t>
    </rPh>
    <rPh sb="7" eb="9">
      <t>コウモク</t>
    </rPh>
    <rPh sb="9" eb="10">
      <t>ベツ</t>
    </rPh>
    <rPh sb="10" eb="12">
      <t>シシュツ</t>
    </rPh>
    <rPh sb="12" eb="14">
      <t>ソウカツ</t>
    </rPh>
    <phoneticPr fontId="1"/>
  </si>
  <si>
    <t>◎年間収入総括</t>
    <rPh sb="1" eb="3">
      <t>ネンカン</t>
    </rPh>
    <rPh sb="3" eb="5">
      <t>シュウニュウ</t>
    </rPh>
    <rPh sb="5" eb="7">
      <t>ソウカツ</t>
    </rPh>
    <phoneticPr fontId="1"/>
  </si>
  <si>
    <t>学友会費（一般予算）</t>
    <rPh sb="0" eb="3">
      <t>ガクユウカイ</t>
    </rPh>
    <rPh sb="3" eb="4">
      <t>ヒ</t>
    </rPh>
    <rPh sb="5" eb="9">
      <t>イッパン</t>
    </rPh>
    <phoneticPr fontId="1"/>
  </si>
  <si>
    <t>氏名：</t>
    <rPh sb="0" eb="2">
      <t>シメイ</t>
    </rPh>
    <phoneticPr fontId="1"/>
  </si>
  <si>
    <t>団体名：</t>
    <rPh sb="0" eb="3">
      <t>ダンタイメイ</t>
    </rPh>
    <phoneticPr fontId="1"/>
  </si>
  <si>
    <t>郵送費</t>
    <rPh sb="0" eb="3">
      <t>ユウソウヒ</t>
    </rPh>
    <phoneticPr fontId="1"/>
  </si>
  <si>
    <t>部費</t>
    <rPh sb="0" eb="2">
      <t>ブヒ</t>
    </rPh>
    <phoneticPr fontId="1"/>
  </si>
  <si>
    <t>団体名を正しく記入してください。</t>
    <rPh sb="0" eb="3">
      <t>ダンタイメイ</t>
    </rPh>
    <rPh sb="4" eb="5">
      <t>タダ</t>
    </rPh>
    <rPh sb="7" eb="9">
      <t>キニュウ</t>
    </rPh>
    <phoneticPr fontId="1"/>
  </si>
  <si>
    <t>作成者名を正しく記入してください。</t>
    <rPh sb="0" eb="4">
      <t>サクセイシャメイ</t>
    </rPh>
    <rPh sb="5" eb="6">
      <t>タダ</t>
    </rPh>
    <rPh sb="8" eb="10">
      <t>キニュウ</t>
    </rPh>
    <phoneticPr fontId="1"/>
  </si>
  <si>
    <t>チェックマスが赤い場合は…</t>
    <rPh sb="7" eb="8">
      <t>アカ</t>
    </rPh>
    <rPh sb="9" eb="11">
      <t>バアイ</t>
    </rPh>
    <phoneticPr fontId="1"/>
  </si>
  <si>
    <t>関数に不備があります。作り直していただくか、財務部までご連絡ください。</t>
    <rPh sb="0" eb="2">
      <t>カンスウ</t>
    </rPh>
    <rPh sb="3" eb="5">
      <t>フビ</t>
    </rPh>
    <rPh sb="11" eb="12">
      <t>ツク</t>
    </rPh>
    <rPh sb="13" eb="14">
      <t>ナオ</t>
    </rPh>
    <rPh sb="22" eb="25">
      <t>ザイムブ</t>
    </rPh>
    <rPh sb="28" eb="30">
      <t>レンラク</t>
    </rPh>
    <phoneticPr fontId="1"/>
  </si>
  <si>
    <t>【年間一般予算支出総括】に記載している決算の内訳が、【年間一般予算項目別支出】へ漏れなく反映できているか確認してください。</t>
    <rPh sb="40" eb="41">
      <t>モ</t>
    </rPh>
    <rPh sb="44" eb="46">
      <t>ハンエイ</t>
    </rPh>
    <rPh sb="52" eb="54">
      <t>カクニン</t>
    </rPh>
    <phoneticPr fontId="1"/>
  </si>
  <si>
    <t>＜チェックリスト＞</t>
    <phoneticPr fontId="1"/>
  </si>
  <si>
    <t>※マスが全て緑色になっていることを確認してから提出してください。</t>
    <rPh sb="4" eb="5">
      <t>スベ</t>
    </rPh>
    <rPh sb="6" eb="8">
      <t>ミドリイロ</t>
    </rPh>
    <rPh sb="17" eb="19">
      <t>カクニン</t>
    </rPh>
    <rPh sb="23" eb="25">
      <t>テイシュツ</t>
    </rPh>
    <phoneticPr fontId="1"/>
  </si>
  <si>
    <t>※灰色のマスには触らないでください。</t>
    <rPh sb="1" eb="3">
      <t>ハイイロ</t>
    </rPh>
    <rPh sb="8" eb="9">
      <t>サワ</t>
    </rPh>
    <phoneticPr fontId="1"/>
  </si>
  <si>
    <t>※【学友会費（一般予算）】が０円の場合でも、０円を記入し、必ず提出してください。</t>
    <rPh sb="15" eb="16">
      <t>エン</t>
    </rPh>
    <rPh sb="17" eb="19">
      <t>バアイ</t>
    </rPh>
    <rPh sb="23" eb="24">
      <t>エン</t>
    </rPh>
    <rPh sb="25" eb="27">
      <t>キニュウ</t>
    </rPh>
    <rPh sb="29" eb="30">
      <t>カナラ</t>
    </rPh>
    <rPh sb="31" eb="33">
      <t>テイシュツ</t>
    </rPh>
    <phoneticPr fontId="1"/>
  </si>
  <si>
    <t>＜注意事項＞</t>
    <rPh sb="1" eb="5">
      <t>チュウイジコウ</t>
    </rPh>
    <phoneticPr fontId="1"/>
  </si>
  <si>
    <t>※年度末調整金の決算は含みません。</t>
    <rPh sb="1" eb="6">
      <t>ネンドマツチョウセイ</t>
    </rPh>
    <rPh sb="6" eb="7">
      <t>キン</t>
    </rPh>
    <rPh sb="8" eb="10">
      <t>ケッサン</t>
    </rPh>
    <rPh sb="11" eb="12">
      <t>フク</t>
    </rPh>
    <phoneticPr fontId="1"/>
  </si>
  <si>
    <t>※決算名の枠を増やしたい場合は、以下の手順に従ってください。</t>
    <rPh sb="1" eb="4">
      <t>ケッサンメイ</t>
    </rPh>
    <rPh sb="5" eb="6">
      <t>ワク</t>
    </rPh>
    <rPh sb="7" eb="8">
      <t>フ</t>
    </rPh>
    <rPh sb="12" eb="14">
      <t>バアイ</t>
    </rPh>
    <rPh sb="16" eb="18">
      <t>イカ</t>
    </rPh>
    <rPh sb="19" eb="21">
      <t>テジュン</t>
    </rPh>
    <rPh sb="22" eb="23">
      <t>シタガ</t>
    </rPh>
    <phoneticPr fontId="1"/>
  </si>
  <si>
    <t>１，</t>
    <phoneticPr fontId="1"/>
  </si>
  <si>
    <t>２，</t>
    <phoneticPr fontId="1"/>
  </si>
  <si>
    <t>３，</t>
    <phoneticPr fontId="1"/>
  </si>
  <si>
    <r>
      <t>枠を増やしたい表の、</t>
    </r>
    <r>
      <rPr>
        <b/>
        <sz val="11"/>
        <color theme="1"/>
        <rFont val="游ゴシック"/>
        <family val="3"/>
        <charset val="128"/>
        <scheme val="minor"/>
      </rPr>
      <t>一番上以外</t>
    </r>
    <r>
      <rPr>
        <sz val="11"/>
        <color theme="1"/>
        <rFont val="游ゴシック"/>
        <family val="2"/>
        <charset val="128"/>
        <scheme val="minor"/>
      </rPr>
      <t>のセルを右クリックする。</t>
    </r>
    <rPh sb="0" eb="1">
      <t>ワク</t>
    </rPh>
    <rPh sb="2" eb="3">
      <t>フ</t>
    </rPh>
    <rPh sb="7" eb="8">
      <t>ヒョウ</t>
    </rPh>
    <rPh sb="10" eb="13">
      <t>イチバンウエ</t>
    </rPh>
    <rPh sb="13" eb="15">
      <t>イガイ</t>
    </rPh>
    <rPh sb="19" eb="20">
      <t>ミギ</t>
    </rPh>
    <phoneticPr fontId="1"/>
  </si>
  <si>
    <r>
      <t>“挿入”タブから、”</t>
    </r>
    <r>
      <rPr>
        <b/>
        <sz val="11"/>
        <color theme="1"/>
        <rFont val="游ゴシック"/>
        <family val="3"/>
        <charset val="128"/>
        <scheme val="minor"/>
      </rPr>
      <t>テーブルの行 (上)</t>
    </r>
    <r>
      <rPr>
        <sz val="11"/>
        <color theme="1"/>
        <rFont val="游ゴシック"/>
        <family val="2"/>
        <charset val="128"/>
        <scheme val="minor"/>
      </rPr>
      <t>”をクリックする。</t>
    </r>
    <rPh sb="1" eb="3">
      <t>ソウニュウ</t>
    </rPh>
    <rPh sb="15" eb="16">
      <t>ギョウ</t>
    </rPh>
    <rPh sb="18" eb="19">
      <t>ウエ</t>
    </rPh>
    <phoneticPr fontId="1"/>
  </si>
  <si>
    <t>※全額執行していない場合、【学友会費（一般予算）】の額と、学友会費支出の合計金額は一致しなくても構いません。</t>
    <rPh sb="1" eb="5">
      <t>ゼンガクシッコウ</t>
    </rPh>
    <rPh sb="10" eb="12">
      <t>バアイ</t>
    </rPh>
    <rPh sb="26" eb="27">
      <t>ガク</t>
    </rPh>
    <rPh sb="29" eb="33">
      <t>ガクユウカイヒ</t>
    </rPh>
    <rPh sb="33" eb="35">
      <t>シシュツ</t>
    </rPh>
    <rPh sb="36" eb="40">
      <t>ゴウケイキンガク</t>
    </rPh>
    <rPh sb="41" eb="43">
      <t>イッチ</t>
    </rPh>
    <rPh sb="48" eb="49">
      <t>カマ</t>
    </rPh>
    <phoneticPr fontId="1"/>
  </si>
  <si>
    <r>
      <t>続けて枠を増やす場合は、“</t>
    </r>
    <r>
      <rPr>
        <b/>
        <sz val="11"/>
        <color theme="1"/>
        <rFont val="游ゴシック"/>
        <family val="3"/>
        <charset val="128"/>
        <scheme val="minor"/>
      </rPr>
      <t>F4キー</t>
    </r>
    <r>
      <rPr>
        <sz val="11"/>
        <color theme="1"/>
        <rFont val="游ゴシック"/>
        <family val="2"/>
        <charset val="128"/>
        <scheme val="minor"/>
      </rPr>
      <t>” または “</t>
    </r>
    <r>
      <rPr>
        <b/>
        <sz val="11"/>
        <color theme="1"/>
        <rFont val="游ゴシック"/>
        <family val="3"/>
        <charset val="128"/>
        <scheme val="minor"/>
      </rPr>
      <t>Ctrl + Y</t>
    </r>
    <r>
      <rPr>
        <sz val="11"/>
        <color theme="1"/>
        <rFont val="游ゴシック"/>
        <family val="2"/>
        <charset val="128"/>
        <scheme val="minor"/>
      </rPr>
      <t>” を押す。</t>
    </r>
    <rPh sb="0" eb="1">
      <t>ツヅ</t>
    </rPh>
    <rPh sb="3" eb="4">
      <t>ワク</t>
    </rPh>
    <rPh sb="5" eb="6">
      <t>フ</t>
    </rPh>
    <rPh sb="8" eb="10">
      <t>バアイ</t>
    </rPh>
    <rPh sb="35" eb="36">
      <t>オ</t>
    </rPh>
    <phoneticPr fontId="1"/>
  </si>
  <si>
    <t>・団体名</t>
    <rPh sb="1" eb="4">
      <t>ダンタイメイ</t>
    </rPh>
    <phoneticPr fontId="1"/>
  </si>
  <si>
    <t>・作成者名</t>
    <rPh sb="1" eb="4">
      <t>サクセイシャ</t>
    </rPh>
    <rPh sb="4" eb="5">
      <t>メイ</t>
    </rPh>
    <phoneticPr fontId="1"/>
  </si>
  <si>
    <t>・学友会費合計金額（決算参照）</t>
    <rPh sb="1" eb="4">
      <t>ガクユウカイ</t>
    </rPh>
    <rPh sb="4" eb="5">
      <t>ヒ</t>
    </rPh>
    <rPh sb="5" eb="7">
      <t>ゴウケイ</t>
    </rPh>
    <rPh sb="7" eb="9">
      <t>キンガク</t>
    </rPh>
    <rPh sb="8" eb="9">
      <t>ガク</t>
    </rPh>
    <rPh sb="10" eb="12">
      <t>ケッサン</t>
    </rPh>
    <rPh sb="12" eb="14">
      <t>サンショウ</t>
    </rPh>
    <phoneticPr fontId="1"/>
  </si>
  <si>
    <t>・学友会費合計金額（項目参照）</t>
    <phoneticPr fontId="1"/>
  </si>
  <si>
    <t>立命館大学本部名団体名_2024年度年間決算(一般予算)</t>
    <rPh sb="0" eb="5">
      <t>リツメイカンダイガク</t>
    </rPh>
    <rPh sb="5" eb="8">
      <t>ホンブメイ</t>
    </rPh>
    <rPh sb="8" eb="11">
      <t>ダンタイメイ</t>
    </rPh>
    <rPh sb="16" eb="18">
      <t>ネンド</t>
    </rPh>
    <rPh sb="18" eb="22">
      <t>ネンカンケッサン</t>
    </rPh>
    <rPh sb="23" eb="27">
      <t>イッパンヨサン</t>
    </rPh>
    <phoneticPr fontId="1"/>
  </si>
  <si>
    <t>※ファイル名は以下の通りとしてください。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</si>
</sst>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42" formatCode="_ &quot;¥&quot;* #,##0_ ;_ &quot;¥&quot;* \-#,##0_ ;_ &quot;¥&quot;* &quot;-&quot;_ ;_ @_ "/>
  </numFmts>
  <fonts count="15">
    <font>
      <sz val="11"/>
      <color theme="1"/>
      <name val="游ゴシック"/>
      <family val="2"/>
      <charset val="128"/>
      <scheme val="minor"/>
    </font>
    <font>
      <sz val="6"/>
      <name val="游ゴシック"/>
      <family val="2"/>
      <charset val="128"/>
      <scheme val="minor"/>
    </font>
    <font>
      <sz val="11"/>
      <color theme="1"/>
      <name val="游ゴシック Medium"/>
      <family val="3"/>
      <charset val="128"/>
    </font>
    <font>
      <sz val="11"/>
      <color theme="1"/>
      <name val="游ゴシック Bold"/>
      <family val="3"/>
      <charset val="128"/>
    </font>
    <font>
      <sz val="11"/>
      <color theme="1"/>
      <name val="游ゴシック Bold"/>
      <charset val="128"/>
    </font>
    <font>
      <sz val="11"/>
      <color theme="1"/>
      <name val="游ゴシック"/>
      <family val="2"/>
      <charset val="128"/>
      <scheme val="minor"/>
    </font>
    <font>
      <sz val="11"/>
      <color theme="0"/>
      <name val="游ゴシック"/>
      <family val="2"/>
      <charset val="128"/>
      <scheme val="minor"/>
    </font>
    <font>
      <sz val="1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1"/>
      <color theme="1"/>
      <name val="游ゴシック"/>
      <family val="3"/>
      <charset val="128"/>
      <scheme val="minor"/>
    </font>
    <font>
      <sz val="9"/>
      <color rgb="FFFF0000"/>
      <name val="游ゴシック"/>
      <family val="2"/>
      <charset val="128"/>
      <scheme val="minor"/>
    </font>
    <font>
      <b/>
      <sz val="11"/>
      <color theme="1"/>
      <name val="游ゴシック Medium"/>
      <family val="3"/>
      <charset val="128"/>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bottom style="dashDotDot">
        <color indexed="64"/>
      </bottom>
      <diagonal/>
    </border>
    <border>
      <left/>
      <right style="dashDotDot">
        <color indexed="64"/>
      </right>
      <top/>
      <bottom style="dashDotDot">
        <color indexed="64"/>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42" fontId="2" fillId="0" borderId="0" xfId="0" applyNumberFormat="1" applyFont="1">
      <alignment vertical="center"/>
    </xf>
    <xf numFmtId="0" fontId="3" fillId="0" borderId="0" xfId="0" applyFont="1">
      <alignment vertical="center"/>
    </xf>
    <xf numFmtId="0" fontId="4" fillId="0" borderId="0" xfId="0" applyFont="1">
      <alignment vertical="center"/>
    </xf>
    <xf numFmtId="42" fontId="2" fillId="0" borderId="1" xfId="0" applyNumberFormat="1" applyFont="1" applyBorder="1">
      <alignment vertical="center"/>
    </xf>
    <xf numFmtId="42" fontId="2" fillId="0" borderId="2" xfId="0" applyNumberFormat="1" applyFont="1" applyBorder="1">
      <alignment vertical="center"/>
    </xf>
    <xf numFmtId="0" fontId="2" fillId="0" borderId="3" xfId="0" applyFont="1" applyBorder="1">
      <alignment vertical="center"/>
    </xf>
    <xf numFmtId="42" fontId="2" fillId="0" borderId="5" xfId="0" applyNumberFormat="1" applyFont="1" applyBorder="1">
      <alignment vertical="center"/>
    </xf>
    <xf numFmtId="6" fontId="2" fillId="0" borderId="5" xfId="1" applyFont="1" applyBorder="1">
      <alignment vertical="center"/>
    </xf>
    <xf numFmtId="0" fontId="2" fillId="0" borderId="6" xfId="0" applyFont="1" applyBorder="1">
      <alignment vertical="center"/>
    </xf>
    <xf numFmtId="6" fontId="2" fillId="0" borderId="7" xfId="1" applyFont="1" applyBorder="1">
      <alignment vertical="center"/>
    </xf>
    <xf numFmtId="0" fontId="2" fillId="0" borderId="8" xfId="0" applyFont="1" applyBorder="1">
      <alignment vertical="center"/>
    </xf>
    <xf numFmtId="42" fontId="2" fillId="0" borderId="10" xfId="0" applyNumberFormat="1" applyFont="1" applyBorder="1">
      <alignment vertical="center"/>
    </xf>
    <xf numFmtId="42" fontId="2" fillId="0" borderId="11" xfId="0" applyNumberFormat="1" applyFont="1" applyBorder="1">
      <alignment vertical="center"/>
    </xf>
    <xf numFmtId="0" fontId="2" fillId="0" borderId="4" xfId="0" applyFont="1" applyBorder="1">
      <alignment vertical="center"/>
    </xf>
    <xf numFmtId="0" fontId="2" fillId="0" borderId="12" xfId="0" applyFont="1" applyBorder="1">
      <alignment vertical="center"/>
    </xf>
    <xf numFmtId="0" fontId="2" fillId="0" borderId="13" xfId="0" applyFont="1" applyBorder="1">
      <alignment vertical="center"/>
    </xf>
    <xf numFmtId="42" fontId="6" fillId="0" borderId="0" xfId="0" applyNumberFormat="1" applyFont="1">
      <alignment vertical="center"/>
    </xf>
    <xf numFmtId="42" fontId="2" fillId="2" borderId="9" xfId="1" applyNumberFormat="1" applyFont="1" applyFill="1" applyBorder="1">
      <alignment vertical="center"/>
    </xf>
    <xf numFmtId="42" fontId="2" fillId="2" borderId="5" xfId="0" applyNumberFormat="1" applyFont="1" applyFill="1" applyBorder="1">
      <alignment vertical="center"/>
    </xf>
    <xf numFmtId="42" fontId="2" fillId="2" borderId="7" xfId="0" applyNumberFormat="1" applyFont="1" applyFill="1" applyBorder="1">
      <alignment vertical="center"/>
    </xf>
    <xf numFmtId="42" fontId="2" fillId="2" borderId="9" xfId="0" applyNumberFormat="1" applyFont="1" applyFill="1" applyBorder="1">
      <alignment vertical="center"/>
    </xf>
    <xf numFmtId="42" fontId="2" fillId="2" borderId="1" xfId="0" applyNumberFormat="1" applyFont="1" applyFill="1" applyBorder="1">
      <alignment vertical="center"/>
    </xf>
    <xf numFmtId="0" fontId="7" fillId="0" borderId="14" xfId="0" applyFont="1" applyBorder="1">
      <alignment vertical="center"/>
    </xf>
    <xf numFmtId="0" fontId="11" fillId="0" borderId="0" xfId="0" applyFont="1" applyAlignment="1">
      <alignment horizontal="center" vertical="center"/>
    </xf>
    <xf numFmtId="0" fontId="12" fillId="0" borderId="0" xfId="0" applyFont="1">
      <alignment vertical="center"/>
    </xf>
    <xf numFmtId="0" fontId="10" fillId="0" borderId="0" xfId="0" applyFont="1" applyAlignment="1">
      <alignment horizontal="center" vertical="center"/>
    </xf>
    <xf numFmtId="0" fontId="2" fillId="2" borderId="0" xfId="0" applyFont="1" applyFill="1">
      <alignment vertical="center"/>
    </xf>
    <xf numFmtId="0" fontId="8" fillId="0" borderId="15" xfId="0" applyFont="1" applyBorder="1">
      <alignment vertical="center"/>
    </xf>
    <xf numFmtId="0" fontId="8" fillId="0" borderId="16" xfId="0" applyFont="1" applyBorder="1">
      <alignment vertical="center"/>
    </xf>
    <xf numFmtId="0" fontId="9" fillId="0" borderId="0" xfId="0" applyFont="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0" fillId="2" borderId="0" xfId="0" applyFill="1">
      <alignment vertical="center"/>
    </xf>
    <xf numFmtId="0" fontId="0" fillId="0" borderId="0" xfId="0" applyAlignment="1">
      <alignment horizontal="right" vertical="center"/>
    </xf>
    <xf numFmtId="0" fontId="13" fillId="0" borderId="0" xfId="0" applyFont="1">
      <alignment vertical="center"/>
    </xf>
    <xf numFmtId="0" fontId="14" fillId="2" borderId="0" xfId="0" applyFont="1" applyFill="1">
      <alignment vertical="center"/>
    </xf>
    <xf numFmtId="0" fontId="11" fillId="0" borderId="0" xfId="0" applyFont="1">
      <alignment vertical="center"/>
    </xf>
    <xf numFmtId="0" fontId="11" fillId="0" borderId="0" xfId="0" applyFont="1" applyAlignment="1">
      <alignment horizontal="center" vertical="center"/>
    </xf>
    <xf numFmtId="0" fontId="4" fillId="0" borderId="0" xfId="0" applyFont="1" applyAlignment="1">
      <alignment horizontal="left" vertical="center"/>
    </xf>
  </cellXfs>
  <cellStyles count="2">
    <cellStyle name="通貨" xfId="1" builtinId="7"/>
    <cellStyle name="標準" xfId="0" builtinId="0"/>
  </cellStyles>
  <dxfs count="76">
    <dxf>
      <font>
        <color rgb="FFFFC7CE"/>
      </font>
      <fill>
        <patternFill>
          <bgColor rgb="FFFFC7CE"/>
        </patternFill>
      </fill>
    </dxf>
    <dxf>
      <font>
        <color rgb="FFC6EFCE"/>
      </font>
      <fill>
        <patternFill>
          <bgColor rgb="FFC6EFCE"/>
        </patternFill>
      </fill>
    </dxf>
    <dxf>
      <font>
        <color rgb="FFC6EFCE"/>
      </font>
      <fill>
        <patternFill patternType="solid">
          <fgColor indexed="64"/>
          <bgColor rgb="FFC6EFCE"/>
        </patternFill>
      </fill>
    </dxf>
    <dxf>
      <font>
        <color rgb="FFFFC7CE"/>
      </font>
      <fill>
        <patternFill>
          <bgColor rgb="FFFFC7CE"/>
        </patternFill>
      </fill>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border diagonalUp="0" diagonalDown="0" outline="0">
        <left/>
        <right/>
        <top/>
        <bottom/>
      </border>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border diagonalUp="0" diagonalDown="0" outline="0">
        <left/>
        <right/>
        <top/>
        <bottom/>
      </border>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fill>
        <patternFill patternType="solid">
          <fgColor indexed="64"/>
          <bgColor theme="2"/>
        </patternFill>
      </fill>
      <border diagonalUp="0" diagonalDown="0" outline="0">
        <left style="thin">
          <color indexed="64"/>
        </left>
        <right/>
        <top/>
        <bottom/>
      </border>
    </dxf>
    <dxf>
      <font>
        <b val="0"/>
        <i val="0"/>
        <strike val="0"/>
        <condense val="0"/>
        <extend val="0"/>
        <outline val="0"/>
        <shadow val="0"/>
        <u val="none"/>
        <vertAlign val="baseline"/>
        <sz val="11"/>
        <color theme="1"/>
        <name val="游ゴシック Medium"/>
        <family val="3"/>
        <charset val="128"/>
        <scheme val="none"/>
      </font>
      <numFmt numFmtId="32" formatCode="_ &quot;¥&quot;* #,##0_ ;_ &quot;¥&quot;* \-#,##0_ ;_ &quot;¥&quot;* &quot;-&quot;_ ;_ @_ "/>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Medium"/>
        <family val="3"/>
        <charset val="128"/>
        <scheme val="none"/>
      </font>
    </dxf>
    <dxf>
      <font>
        <b val="0"/>
        <i val="0"/>
        <strike val="0"/>
        <condense val="0"/>
        <extend val="0"/>
        <outline val="0"/>
        <shadow val="0"/>
        <u val="none"/>
        <vertAlign val="baseline"/>
        <sz val="11"/>
        <color theme="1"/>
        <name val="游ゴシック Medium"/>
        <family val="3"/>
        <charset val="128"/>
        <scheme val="none"/>
      </font>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s>
  <tableStyles count="1" defaultTableStyle="テーブル スタイル 1" defaultPivotStyle="PivotStyleLight16">
    <tableStyle name="テーブル スタイル 1" pivot="0" count="0" xr9:uid="{1415D92D-3D9E-4135-A20C-8ABE52642D31}"/>
  </tableStyles>
  <colors>
    <mruColors>
      <color rgb="FFC6EFCE"/>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124475</xdr:colOff>
      <xdr:row>32</xdr:row>
      <xdr:rowOff>136400</xdr:rowOff>
    </xdr:from>
    <xdr:to>
      <xdr:col>9</xdr:col>
      <xdr:colOff>56736</xdr:colOff>
      <xdr:row>44</xdr:row>
      <xdr:rowOff>135307</xdr:rowOff>
    </xdr:to>
    <xdr:grpSp>
      <xdr:nvGrpSpPr>
        <xdr:cNvPr id="19" name="グループ化 18">
          <a:extLst>
            <a:ext uri="{FF2B5EF4-FFF2-40B4-BE49-F238E27FC236}">
              <a16:creationId xmlns:a16="http://schemas.microsoft.com/office/drawing/2014/main" id="{F2128A55-4625-CE8C-0EC5-ECFCDD19C34E}"/>
            </a:ext>
          </a:extLst>
        </xdr:cNvPr>
        <xdr:cNvGrpSpPr/>
      </xdr:nvGrpSpPr>
      <xdr:grpSpPr>
        <a:xfrm>
          <a:off x="1457975" y="7432550"/>
          <a:ext cx="4628086" cy="2742107"/>
          <a:chOff x="1463316" y="4359447"/>
          <a:chExt cx="4639570" cy="2733561"/>
        </a:xfrm>
      </xdr:grpSpPr>
      <xdr:pic>
        <xdr:nvPicPr>
          <xdr:cNvPr id="17" name="図 16">
            <a:extLst>
              <a:ext uri="{FF2B5EF4-FFF2-40B4-BE49-F238E27FC236}">
                <a16:creationId xmlns:a16="http://schemas.microsoft.com/office/drawing/2014/main" id="{920D3288-3ECF-3BA5-E5D9-C096CDAF5A19}"/>
              </a:ext>
            </a:extLst>
          </xdr:cNvPr>
          <xdr:cNvPicPr>
            <a:picLocks noChangeAspect="1"/>
          </xdr:cNvPicPr>
        </xdr:nvPicPr>
        <xdr:blipFill>
          <a:blip xmlns:r="http://schemas.openxmlformats.org/officeDocument/2006/relationships" r:embed="rId1"/>
          <a:stretch>
            <a:fillRect/>
          </a:stretch>
        </xdr:blipFill>
        <xdr:spPr>
          <a:xfrm>
            <a:off x="1463316" y="4359447"/>
            <a:ext cx="4639570" cy="2733561"/>
          </a:xfrm>
          <a:prstGeom prst="rect">
            <a:avLst/>
          </a:prstGeom>
          <a:ln>
            <a:solidFill>
              <a:sysClr val="windowText" lastClr="000000"/>
            </a:solidFill>
          </a:ln>
        </xdr:spPr>
      </xdr:pic>
      <xdr:sp macro="" textlink="">
        <xdr:nvSpPr>
          <xdr:cNvPr id="18" name="四角形: 角を丸くする 17">
            <a:extLst>
              <a:ext uri="{FF2B5EF4-FFF2-40B4-BE49-F238E27FC236}">
                <a16:creationId xmlns:a16="http://schemas.microsoft.com/office/drawing/2014/main" id="{D285474D-2B9F-4AB4-D93B-8715E1BF1F59}"/>
              </a:ext>
            </a:extLst>
          </xdr:cNvPr>
          <xdr:cNvSpPr/>
        </xdr:nvSpPr>
        <xdr:spPr>
          <a:xfrm>
            <a:off x="4579120" y="5369607"/>
            <a:ext cx="1196411" cy="23501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111701</xdr:colOff>
      <xdr:row>21</xdr:row>
      <xdr:rowOff>117800</xdr:rowOff>
    </xdr:from>
    <xdr:to>
      <xdr:col>7</xdr:col>
      <xdr:colOff>96459</xdr:colOff>
      <xdr:row>29</xdr:row>
      <xdr:rowOff>141702</xdr:rowOff>
    </xdr:to>
    <xdr:grpSp>
      <xdr:nvGrpSpPr>
        <xdr:cNvPr id="5" name="グループ化 4">
          <a:extLst>
            <a:ext uri="{FF2B5EF4-FFF2-40B4-BE49-F238E27FC236}">
              <a16:creationId xmlns:a16="http://schemas.microsoft.com/office/drawing/2014/main" id="{8F9CAA6E-C8EA-2B7B-2EE8-8806D81A3566}"/>
            </a:ext>
          </a:extLst>
        </xdr:cNvPr>
        <xdr:cNvGrpSpPr/>
      </xdr:nvGrpSpPr>
      <xdr:grpSpPr>
        <a:xfrm>
          <a:off x="1445201" y="4899350"/>
          <a:ext cx="3347083" cy="1852702"/>
          <a:chOff x="1451770" y="4433610"/>
          <a:chExt cx="3361206" cy="1863213"/>
        </a:xfrm>
      </xdr:grpSpPr>
      <xdr:grpSp>
        <xdr:nvGrpSpPr>
          <xdr:cNvPr id="16" name="グループ化 15">
            <a:extLst>
              <a:ext uri="{FF2B5EF4-FFF2-40B4-BE49-F238E27FC236}">
                <a16:creationId xmlns:a16="http://schemas.microsoft.com/office/drawing/2014/main" id="{0F22F80D-8198-A759-B81D-5E0F0CE62F34}"/>
              </a:ext>
            </a:extLst>
          </xdr:cNvPr>
          <xdr:cNvGrpSpPr/>
        </xdr:nvGrpSpPr>
        <xdr:grpSpPr>
          <a:xfrm>
            <a:off x="1451770" y="4433610"/>
            <a:ext cx="3361206" cy="1863213"/>
            <a:chOff x="1417550" y="1545150"/>
            <a:chExt cx="3360961" cy="1850418"/>
          </a:xfrm>
        </xdr:grpSpPr>
        <xdr:pic>
          <xdr:nvPicPr>
            <xdr:cNvPr id="3" name="図 2">
              <a:extLst>
                <a:ext uri="{FF2B5EF4-FFF2-40B4-BE49-F238E27FC236}">
                  <a16:creationId xmlns:a16="http://schemas.microsoft.com/office/drawing/2014/main" id="{11DCE86C-08EA-FA00-04AE-891C2D8DCB93}"/>
                </a:ext>
              </a:extLst>
            </xdr:cNvPr>
            <xdr:cNvPicPr>
              <a:picLocks noChangeAspect="1"/>
            </xdr:cNvPicPr>
          </xdr:nvPicPr>
          <xdr:blipFill>
            <a:blip xmlns:r="http://schemas.openxmlformats.org/officeDocument/2006/relationships" r:embed="rId2"/>
            <a:stretch>
              <a:fillRect/>
            </a:stretch>
          </xdr:blipFill>
          <xdr:spPr>
            <a:xfrm>
              <a:off x="1417550" y="1545150"/>
              <a:ext cx="3360961" cy="1850418"/>
            </a:xfrm>
            <a:prstGeom prst="rect">
              <a:avLst/>
            </a:prstGeom>
            <a:ln>
              <a:solidFill>
                <a:sysClr val="windowText" lastClr="000000"/>
              </a:solidFill>
            </a:ln>
          </xdr:spPr>
        </xdr:pic>
        <xdr:sp macro="" textlink="">
          <xdr:nvSpPr>
            <xdr:cNvPr id="4" name="矢印: 右 3">
              <a:extLst>
                <a:ext uri="{FF2B5EF4-FFF2-40B4-BE49-F238E27FC236}">
                  <a16:creationId xmlns:a16="http://schemas.microsoft.com/office/drawing/2014/main" id="{12FCAA09-D7C7-BFE7-FF5D-60F06B97ECFE}"/>
                </a:ext>
              </a:extLst>
            </xdr:cNvPr>
            <xdr:cNvSpPr/>
          </xdr:nvSpPr>
          <xdr:spPr>
            <a:xfrm rot="12630476">
              <a:off x="2792043" y="2392648"/>
              <a:ext cx="438976" cy="330708"/>
            </a:xfrm>
            <a:prstGeom prst="rightArrow">
              <a:avLst/>
            </a:prstGeom>
            <a:solidFill>
              <a:srgbClr val="FFC7CE"/>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656C1F07-5CD4-5AE4-A0C5-5632346BF791}"/>
                </a:ext>
              </a:extLst>
            </xdr:cNvPr>
            <xdr:cNvCxnSpPr/>
          </xdr:nvCxnSpPr>
          <xdr:spPr>
            <a:xfrm>
              <a:off x="1661388" y="2123411"/>
              <a:ext cx="967854"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5400F0A-6CDE-4BE8-B9F9-70ACC8DCEB2D}"/>
                </a:ext>
              </a:extLst>
            </xdr:cNvPr>
            <xdr:cNvCxnSpPr/>
          </xdr:nvCxnSpPr>
          <xdr:spPr>
            <a:xfrm flipV="1">
              <a:off x="1661388" y="2123411"/>
              <a:ext cx="960234" cy="9144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7DCB9AA2-97BB-4463-ABCF-557566569851}"/>
                </a:ext>
              </a:extLst>
            </xdr:cNvPr>
            <xdr:cNvCxnSpPr/>
          </xdr:nvCxnSpPr>
          <xdr:spPr>
            <a:xfrm>
              <a:off x="2813978" y="2126180"/>
              <a:ext cx="592704" cy="7343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91C84BB9-7FBD-4E9B-BD1A-6B17844E7E03}"/>
                </a:ext>
              </a:extLst>
            </xdr:cNvPr>
            <xdr:cNvCxnSpPr/>
          </xdr:nvCxnSpPr>
          <xdr:spPr>
            <a:xfrm flipV="1">
              <a:off x="2804588" y="2129034"/>
              <a:ext cx="600154" cy="7819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四角形: 角を丸くする 1">
            <a:extLst>
              <a:ext uri="{FF2B5EF4-FFF2-40B4-BE49-F238E27FC236}">
                <a16:creationId xmlns:a16="http://schemas.microsoft.com/office/drawing/2014/main" id="{FB2F59B4-C639-4431-BB89-FD7F34244C28}"/>
              </a:ext>
            </a:extLst>
          </xdr:cNvPr>
          <xdr:cNvSpPr/>
        </xdr:nvSpPr>
        <xdr:spPr>
          <a:xfrm>
            <a:off x="1511619" y="5126033"/>
            <a:ext cx="1310492" cy="228132"/>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74FAC8-2FD4-49D3-BEC8-8F296D62193E}" name="テーブル1" displayName="テーブル1" ref="J7:L15" totalsRowCount="1" tableBorderDxfId="75">
  <autoFilter ref="J7:L14" xr:uid="{9A74FAC8-2FD4-49D3-BEC8-8F296D62193E}">
    <filterColumn colId="0" hiddenButton="1"/>
    <filterColumn colId="1" hiddenButton="1"/>
    <filterColumn colId="2" hiddenButton="1"/>
  </autoFilter>
  <tableColumns count="3">
    <tableColumn id="1" xr3:uid="{2C151EE9-DFF3-4F42-A737-5606C11A37ED}" name="決算名" totalsRowLabel="合計" dataDxfId="74" totalsRowDxfId="73"/>
    <tableColumn id="2" xr3:uid="{DD58458A-8F3F-4BE1-9E60-9FE05488682D}" name="金額" totalsRowFunction="sum" dataDxfId="72" totalsRowDxfId="71"/>
    <tableColumn id="3" xr3:uid="{74F76C80-1864-48D9-98A9-0D4AB6126984}" name="学友会費" totalsRowFunction="sum" dataDxfId="70" totalsRowDxfId="69">
      <calculatedColumnFormula>IF(K8&lt;&gt;"",K8,"")</calculatedColumnFormula>
    </tableColumn>
  </tableColumns>
  <tableStyleInfo name="テーブル スタイル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9508503-5355-4C74-9260-17588933AA6E}" name="人件費" displayName="人件費" ref="B54:C58" totalsRowCount="1" tableBorderDxfId="28">
  <autoFilter ref="B54:C57" xr:uid="{49508503-5355-4C74-9260-17588933AA6E}">
    <filterColumn colId="0" hiddenButton="1"/>
    <filterColumn colId="1" hiddenButton="1"/>
  </autoFilter>
  <tableColumns count="2">
    <tableColumn id="1" xr3:uid="{825ED7DD-869A-4CBC-9D0A-0F74089A7CA8}" name="決算名" totalsRowLabel="合計" dataDxfId="27" totalsRowDxfId="26"/>
    <tableColumn id="2" xr3:uid="{E73E5459-DCE4-4B20-AF40-761FA0923AA1}" name="学友会費" totalsRowFunction="sum" dataDxfId="25" totalsRowDxfId="24"/>
  </tableColumns>
  <tableStyleInfo name="テーブル スタイル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DB208F0-09A6-4A79-8872-9704617A1696}" name="連盟費" displayName="連盟費" ref="F54:G58" totalsRowCount="1" tableBorderDxfId="23">
  <autoFilter ref="F54:G57" xr:uid="{DDB208F0-09A6-4A79-8872-9704617A1696}">
    <filterColumn colId="0" hiddenButton="1"/>
    <filterColumn colId="1" hiddenButton="1"/>
  </autoFilter>
  <tableColumns count="2">
    <tableColumn id="1" xr3:uid="{8DB295E3-B55D-4E05-9816-6175287BE339}" name="決算名" totalsRowLabel="合計" dataDxfId="22" totalsRowDxfId="21"/>
    <tableColumn id="2" xr3:uid="{79EF8759-7649-4662-9A43-E22382D1B51C}" name="学友会費" totalsRowFunction="sum" dataDxfId="20" totalsRowDxfId="19"/>
  </tableColumns>
  <tableStyleInfo name="テーブル スタイル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ED2C6B3-0AD9-4EA6-B7F8-61F3951D887C}" name="備品費" displayName="備品費" ref="F61:G65" totalsRowCount="1" tableBorderDxfId="18">
  <autoFilter ref="F61:G64" xr:uid="{1ED2C6B3-0AD9-4EA6-B7F8-61F3951D887C}">
    <filterColumn colId="0" hiddenButton="1"/>
    <filterColumn colId="1" hiddenButton="1"/>
  </autoFilter>
  <tableColumns count="2">
    <tableColumn id="1" xr3:uid="{0B9E1D3E-CF87-410F-9B7E-B158F048DAA5}" name="決算名" totalsRowLabel="合計" dataDxfId="17" totalsRowDxfId="16"/>
    <tableColumn id="2" xr3:uid="{979EAA09-6ABD-43A0-A3EB-EF86F9C22C47}" name="学友会費" totalsRowFunction="sum" dataDxfId="15" totalsRowDxfId="14"/>
  </tableColumns>
  <tableStyleInfo name="テーブル スタイル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99BF09A-FC49-48D1-A8F9-68A5C73E9696}" name="宿泊費" displayName="宿泊費" ref="B61:C65" totalsRowCount="1" tableBorderDxfId="13">
  <autoFilter ref="B61:C64" xr:uid="{299BF09A-FC49-48D1-A8F9-68A5C73E9696}">
    <filterColumn colId="0" hiddenButton="1"/>
    <filterColumn colId="1" hiddenButton="1"/>
  </autoFilter>
  <tableColumns count="2">
    <tableColumn id="1" xr3:uid="{09EC0DBA-7373-46EF-B6D8-C404FAB399C0}" name="決算名" totalsRowLabel="合計" dataDxfId="12" totalsRowDxfId="11"/>
    <tableColumn id="2" xr3:uid="{E87E04AD-F579-45CC-85CA-73BB5BBDBEEB}" name="学友会費" totalsRowFunction="sum" dataDxfId="10" totalsRowDxfId="9"/>
  </tableColumns>
  <tableStyleInfo name="テーブル スタイル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89851FF-61E2-4AED-8F8A-BD37FDD3DAD8}" name="修繕費" displayName="修繕費" ref="B68:C72" totalsRowCount="1" tableBorderDxfId="8">
  <autoFilter ref="B68:C71" xr:uid="{A89851FF-61E2-4AED-8F8A-BD37FDD3DAD8}">
    <filterColumn colId="0" hiddenButton="1"/>
    <filterColumn colId="1" hiddenButton="1"/>
  </autoFilter>
  <tableColumns count="2">
    <tableColumn id="1" xr3:uid="{0E7835A6-005F-4427-9C8A-EF59BDBC7BB6}" name="決算名" totalsRowLabel="合計" dataDxfId="7" totalsRowDxfId="6"/>
    <tableColumn id="2" xr3:uid="{A2EE2FDD-04DC-40A8-A840-4C46FB031A35}" name="学友会費" totalsRowFunction="sum" dataDxfId="5" totalsRowDxfId="4"/>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D1B59B-2841-4827-8576-A1DB0D64334B}" name="消耗品費" displayName="消耗品費" ref="B26:C30" totalsRowCount="1" tableBorderDxfId="68">
  <autoFilter ref="B26:C29" xr:uid="{9ED1B59B-2841-4827-8576-A1DB0D64334B}">
    <filterColumn colId="0" hiddenButton="1"/>
    <filterColumn colId="1" hiddenButton="1"/>
  </autoFilter>
  <tableColumns count="2">
    <tableColumn id="1" xr3:uid="{C57E23CD-B046-45E1-9DEE-53BC0DCD894E}" name="決算名" totalsRowLabel="合計" dataDxfId="67" totalsRowDxfId="66"/>
    <tableColumn id="2" xr3:uid="{A228682A-EEB9-4E88-93D6-DD4A2FED819A}" name="学友会費" totalsRowFunction="sum" dataDxfId="65" totalsRowDxfId="64"/>
  </tableColumns>
  <tableStyleInfo name="テーブル スタイル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4CFE47-D5D7-4F43-8EEA-2BC6C3329EB2}" name="図書費" displayName="図書費" ref="F26:G30" totalsRowCount="1" tableBorderDxfId="63">
  <autoFilter ref="F26:G29" xr:uid="{F14CFE47-D5D7-4F43-8EEA-2BC6C3329EB2}">
    <filterColumn colId="0" hiddenButton="1"/>
    <filterColumn colId="1" hiddenButton="1"/>
  </autoFilter>
  <tableColumns count="2">
    <tableColumn id="1" xr3:uid="{2CFC6073-CCA2-4397-A44E-7C3BAEEBC7DB}" name="決算名" totalsRowLabel="合計" dataDxfId="62" totalsRowDxfId="61"/>
    <tableColumn id="2" xr3:uid="{60C7966A-C94E-4EDE-9CC7-B1D2947FA2D5}" name="学友会費" totalsRowFunction="sum" dataDxfId="60" totalsRowDxfId="59"/>
  </tableColumns>
  <tableStyleInfo name="テーブル スタイル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02827E7-BFB4-4CC5-A2CF-6152587214E1}" name="郵送費" displayName="郵送費" ref="B33:C37" totalsRowCount="1" tableBorderDxfId="58">
  <autoFilter ref="B33:C36" xr:uid="{D02827E7-BFB4-4CC5-A2CF-6152587214E1}">
    <filterColumn colId="0" hiddenButton="1"/>
    <filterColumn colId="1" hiddenButton="1"/>
  </autoFilter>
  <tableColumns count="2">
    <tableColumn id="1" xr3:uid="{17357FE9-8D6B-4CBB-AEB1-AA730DA9223E}" name="決算名" totalsRowLabel="合計" dataDxfId="57" totalsRowDxfId="56"/>
    <tableColumn id="2" xr3:uid="{498A3EF5-77ED-4EB7-9D60-6EA1B91FFD4D}" name="学友会費" totalsRowFunction="sum" dataDxfId="55" totalsRowDxfId="54"/>
  </tableColumns>
  <tableStyleInfo name="テーブル スタイル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02162E6-7476-418F-B256-551406F5221D}" name="交通費" displayName="交通費" ref="F33:G37" totalsRowCount="1" tableBorderDxfId="53">
  <autoFilter ref="F33:G36" xr:uid="{802162E6-7476-418F-B256-551406F5221D}">
    <filterColumn colId="0" hiddenButton="1"/>
    <filterColumn colId="1" hiddenButton="1"/>
  </autoFilter>
  <tableColumns count="2">
    <tableColumn id="1" xr3:uid="{29A4B189-BE04-499F-9EB0-C55B0FC839B1}" name="決算名" totalsRowLabel="合計" dataDxfId="52" totalsRowDxfId="51"/>
    <tableColumn id="2" xr3:uid="{16A7B37A-E702-49CD-AD82-C9226C66566D}" name="学友会費" totalsRowFunction="sum" dataDxfId="50" totalsRowDxfId="49"/>
  </tableColumns>
  <tableStyleInfo name="テーブル スタイル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E5EA056-A4A9-4D37-9815-824DF2CA1DD0}" name="印刷費" displayName="印刷費" ref="B40:C44" totalsRowCount="1" tableBorderDxfId="48">
  <autoFilter ref="B40:C43" xr:uid="{8E5EA056-A4A9-4D37-9815-824DF2CA1DD0}">
    <filterColumn colId="0" hiddenButton="1"/>
    <filterColumn colId="1" hiddenButton="1"/>
  </autoFilter>
  <tableColumns count="2">
    <tableColumn id="1" xr3:uid="{32A11C62-8F56-4212-83DF-817AB17740DA}" name="決算名" totalsRowLabel="合計" dataDxfId="47" totalsRowDxfId="46"/>
    <tableColumn id="2" xr3:uid="{D4AC301E-0189-404A-A388-3F026D91AA60}" name="学友会費" totalsRowFunction="sum" dataDxfId="45" totalsRowDxfId="44"/>
  </tableColumns>
  <tableStyleInfo name="テーブル スタイル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E494C32-E3D6-4734-A73F-7028E72348D0}" name="使用料" displayName="使用料" ref="F40:G44" totalsRowCount="1" tableBorderDxfId="43">
  <autoFilter ref="F40:G43" xr:uid="{8E494C32-E3D6-4734-A73F-7028E72348D0}">
    <filterColumn colId="0" hiddenButton="1"/>
    <filterColumn colId="1" hiddenButton="1"/>
  </autoFilter>
  <tableColumns count="2">
    <tableColumn id="1" xr3:uid="{55A66978-37D8-498E-91EE-2B7D3C8E17D9}" name="決算名" totalsRowLabel="合計" dataDxfId="42" totalsRowDxfId="41"/>
    <tableColumn id="2" xr3:uid="{C9B0F203-032B-42B7-A404-5AA8D6041580}" name="学友会費" totalsRowFunction="sum" dataDxfId="40" totalsRowDxfId="39"/>
  </tableColumns>
  <tableStyleInfo name="テーブル スタイル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29982AF-82F7-41CF-A33E-B54DC5E679FE}" name="保険料" displayName="保険料" ref="B47:C51" totalsRowCount="1" tableBorderDxfId="38">
  <autoFilter ref="B47:C50" xr:uid="{329982AF-82F7-41CF-A33E-B54DC5E679FE}">
    <filterColumn colId="0" hiddenButton="1"/>
    <filterColumn colId="1" hiddenButton="1"/>
  </autoFilter>
  <tableColumns count="2">
    <tableColumn id="1" xr3:uid="{E7EC94C4-F1CA-42A5-8F53-4EA6BE3A48CB}" name="決算名" totalsRowLabel="合計" dataDxfId="37" totalsRowDxfId="36"/>
    <tableColumn id="2" xr3:uid="{FC1F3D90-FCD9-4247-8498-EFF3AFFE2F80}" name="学友会費" totalsRowFunction="sum" dataDxfId="35" totalsRowDxfId="34"/>
  </tableColumns>
  <tableStyleInfo name="テーブル スタイル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F8E3F31-E4A8-4AB0-9BD2-8C94CA71834E}" name="手数料" displayName="手数料" ref="F47:G51" totalsRowCount="1" tableBorderDxfId="33">
  <autoFilter ref="F47:G50" xr:uid="{3F8E3F31-E4A8-4AB0-9BD2-8C94CA71834E}">
    <filterColumn colId="0" hiddenButton="1"/>
    <filterColumn colId="1" hiddenButton="1"/>
  </autoFilter>
  <tableColumns count="2">
    <tableColumn id="1" xr3:uid="{17CD1911-36AF-4AD6-983E-7F23E734A78A}" name="決算名" totalsRowLabel="合計" dataDxfId="32" totalsRowDxfId="31"/>
    <tableColumn id="2" xr3:uid="{FA49D39C-47C2-4B12-9934-1B3DDA67930E}" name="学友会費" totalsRowFunction="sum" dataDxfId="30" totalsRowDxfId="29"/>
  </tableColumns>
  <tableStyleInfo name="テーブル スタイル 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9BBBA-F39A-4A7E-83CC-F641A6C131A7}">
  <dimension ref="B2:AB47"/>
  <sheetViews>
    <sheetView tabSelected="1" zoomScale="80" zoomScaleNormal="80" workbookViewId="0"/>
  </sheetViews>
  <sheetFormatPr defaultRowHeight="18"/>
  <cols>
    <col min="2" max="2" width="8.796875" customWidth="1"/>
    <col min="4" max="4" width="9.09765625" customWidth="1"/>
  </cols>
  <sheetData>
    <row r="2" spans="2:28" ht="19.8">
      <c r="C2" s="25" t="s">
        <v>36</v>
      </c>
      <c r="F2" s="26" t="s">
        <v>37</v>
      </c>
    </row>
    <row r="3" spans="2:28" ht="18.600000000000001" thickBot="1">
      <c r="G3" s="37" t="s">
        <v>33</v>
      </c>
    </row>
    <row r="4" spans="2:28" ht="18.600000000000001" thickBot="1">
      <c r="B4" t="s">
        <v>50</v>
      </c>
      <c r="F4" s="24" t="str">
        <f>'年間決算（一般予算）'!B2</f>
        <v>団体名：</v>
      </c>
      <c r="G4" s="29" t="s">
        <v>31</v>
      </c>
      <c r="H4" s="29"/>
      <c r="I4" s="29"/>
      <c r="J4" s="29"/>
      <c r="K4" s="29"/>
      <c r="L4" s="29"/>
      <c r="M4" s="29"/>
      <c r="N4" s="29"/>
      <c r="O4" s="29"/>
      <c r="P4" s="29"/>
      <c r="Q4" s="29"/>
      <c r="R4" s="30"/>
    </row>
    <row r="5" spans="2:28" ht="18.600000000000001" thickBot="1">
      <c r="B5" t="s">
        <v>51</v>
      </c>
      <c r="F5" s="24" t="str">
        <f>'年間決算（一般予算）'!B3</f>
        <v>氏名：</v>
      </c>
      <c r="G5" s="31" t="s">
        <v>32</v>
      </c>
      <c r="H5" s="31"/>
      <c r="I5" s="31"/>
      <c r="J5" s="31"/>
      <c r="K5" s="31"/>
      <c r="L5" s="31"/>
      <c r="M5" s="31"/>
      <c r="N5" s="31"/>
      <c r="O5" s="31"/>
      <c r="P5" s="31"/>
      <c r="Q5" s="31"/>
      <c r="R5" s="32"/>
    </row>
    <row r="6" spans="2:28" ht="18.600000000000001" thickBot="1">
      <c r="B6" t="s">
        <v>52</v>
      </c>
      <c r="F6" s="24" t="str">
        <f>IF(AA6=AB6,"OK","NG")</f>
        <v>OK</v>
      </c>
      <c r="G6" s="31" t="s">
        <v>35</v>
      </c>
      <c r="H6" s="31"/>
      <c r="I6" s="31"/>
      <c r="J6" s="31"/>
      <c r="K6" s="31"/>
      <c r="L6" s="31"/>
      <c r="M6" s="31"/>
      <c r="N6" s="31"/>
      <c r="O6" s="31"/>
      <c r="P6" s="31"/>
      <c r="Q6" s="31"/>
      <c r="R6" s="32"/>
      <c r="AA6" s="18">
        <f>'年間決算（一般予算）'!G21</f>
        <v>0</v>
      </c>
      <c r="AB6" s="18">
        <f>テーブル1[[#Totals],[学友会費]]</f>
        <v>0</v>
      </c>
    </row>
    <row r="7" spans="2:28" ht="18.600000000000001" thickBot="1">
      <c r="B7" t="s">
        <v>53</v>
      </c>
      <c r="F7" s="24" t="str">
        <f>IF(AA7=AB7,"OK","NG")</f>
        <v>OK</v>
      </c>
      <c r="G7" s="33" t="s">
        <v>34</v>
      </c>
      <c r="H7" s="33"/>
      <c r="I7" s="33"/>
      <c r="J7" s="33"/>
      <c r="K7" s="33"/>
      <c r="L7" s="33"/>
      <c r="M7" s="33"/>
      <c r="N7" s="33"/>
      <c r="O7" s="33"/>
      <c r="P7" s="33"/>
      <c r="Q7" s="33"/>
      <c r="R7" s="34"/>
      <c r="AA7" s="18">
        <f>'年間決算（一般予算）'!G21</f>
        <v>0</v>
      </c>
      <c r="AB7" s="18">
        <f>SUM('年間決算（一般予算）'!C30,'年間決算（一般予算）'!G30,'年間決算（一般予算）'!C37,'年間決算（一般予算）'!G37,'年間決算（一般予算）'!C44,'年間決算（一般予算）'!G44,'年間決算（一般予算）'!C51,'年間決算（一般予算）'!G51,'年間決算（一般予算）'!C58,'年間決算（一般予算）'!G58,'年間決算（一般予算）'!C65,'年間決算（一般予算）'!G65,'年間決算（一般予算）'!C72)</f>
        <v>0</v>
      </c>
    </row>
    <row r="11" spans="2:28">
      <c r="C11" s="27" t="s">
        <v>40</v>
      </c>
    </row>
    <row r="12" spans="2:28">
      <c r="B12" s="38" t="s">
        <v>38</v>
      </c>
      <c r="C12" s="28"/>
      <c r="D12" s="35"/>
      <c r="E12" s="35"/>
    </row>
    <row r="13" spans="2:28">
      <c r="B13" t="s">
        <v>48</v>
      </c>
    </row>
    <row r="14" spans="2:28">
      <c r="B14" t="s">
        <v>39</v>
      </c>
    </row>
    <row r="15" spans="2:28">
      <c r="B15" t="s">
        <v>41</v>
      </c>
    </row>
    <row r="16" spans="2:28">
      <c r="B16" t="s">
        <v>55</v>
      </c>
    </row>
    <row r="17" spans="2:7" ht="18" customHeight="1">
      <c r="B17" s="40" t="s">
        <v>54</v>
      </c>
      <c r="C17" s="40"/>
      <c r="D17" s="40"/>
      <c r="E17" s="40"/>
      <c r="F17" s="40"/>
      <c r="G17" s="40"/>
    </row>
    <row r="18" spans="2:7" ht="19.8">
      <c r="C18" s="39"/>
    </row>
    <row r="19" spans="2:7">
      <c r="B19" t="s">
        <v>42</v>
      </c>
    </row>
    <row r="20" spans="2:7" ht="9.6" customHeight="1"/>
    <row r="21" spans="2:7">
      <c r="B21" s="36" t="s">
        <v>43</v>
      </c>
      <c r="C21" t="s">
        <v>46</v>
      </c>
    </row>
    <row r="32" spans="2:7">
      <c r="B32" s="36" t="s">
        <v>44</v>
      </c>
      <c r="C32" t="s">
        <v>47</v>
      </c>
    </row>
    <row r="47" spans="2:3">
      <c r="B47" s="36" t="s">
        <v>45</v>
      </c>
      <c r="C47" t="s">
        <v>49</v>
      </c>
    </row>
  </sheetData>
  <mergeCells count="1">
    <mergeCell ref="B17:G17"/>
  </mergeCells>
  <phoneticPr fontId="1"/>
  <conditionalFormatting sqref="F4:F5">
    <cfRule type="endsWith" dxfId="3" priority="1" operator="endsWith" text="：">
      <formula>RIGHT(F4,LEN("："))="："</formula>
    </cfRule>
    <cfRule type="notContainsBlanks" dxfId="2" priority="5">
      <formula>LEN(TRIM(F4))&gt;0</formula>
    </cfRule>
  </conditionalFormatting>
  <conditionalFormatting sqref="F6:F7">
    <cfRule type="containsText" dxfId="1" priority="4" operator="containsText" text="OK">
      <formula>NOT(ISERROR(SEARCH("OK",F6)))</formula>
    </cfRule>
    <cfRule type="containsText" dxfId="0" priority="6" operator="containsText" text="NG">
      <formula>NOT(ISERROR(SEARCH("NG",F6)))</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DC5E-49C2-41F5-B2E9-F139EDCAF167}">
  <dimension ref="B2:N128"/>
  <sheetViews>
    <sheetView zoomScale="80" zoomScaleNormal="80" workbookViewId="0"/>
  </sheetViews>
  <sheetFormatPr defaultColWidth="8.796875" defaultRowHeight="19.95" customHeight="1"/>
  <cols>
    <col min="1" max="1" width="8.796875" style="1"/>
    <col min="2" max="2" width="25.5" style="1" customWidth="1"/>
    <col min="3" max="4" width="15.296875" style="2" customWidth="1"/>
    <col min="5" max="5" width="3.69921875" style="2" customWidth="1"/>
    <col min="6" max="6" width="25.59765625" style="1" customWidth="1"/>
    <col min="7" max="7" width="15.296875" style="1" customWidth="1"/>
    <col min="8" max="8" width="15.296875" style="2" customWidth="1"/>
    <col min="9" max="9" width="3.69921875" style="2" customWidth="1"/>
    <col min="10" max="10" width="27.8984375" style="1" customWidth="1"/>
    <col min="11" max="12" width="15.19921875" style="1" customWidth="1"/>
    <col min="13" max="16384" width="8.796875" style="1"/>
  </cols>
  <sheetData>
    <row r="2" spans="2:12" ht="19.95" customHeight="1">
      <c r="B2" s="41" t="s">
        <v>28</v>
      </c>
      <c r="C2" s="41"/>
    </row>
    <row r="3" spans="2:12" ht="19.95" customHeight="1">
      <c r="B3" s="41" t="s">
        <v>27</v>
      </c>
      <c r="C3" s="41"/>
    </row>
    <row r="4" spans="2:12" ht="19.95" customHeight="1">
      <c r="B4" s="4"/>
    </row>
    <row r="5" spans="2:12" ht="19.95" customHeight="1">
      <c r="B5" s="4"/>
    </row>
    <row r="6" spans="2:12" ht="19.95" customHeight="1" thickBot="1">
      <c r="B6" s="4" t="s">
        <v>25</v>
      </c>
      <c r="F6" s="4" t="s">
        <v>24</v>
      </c>
      <c r="G6" s="2"/>
      <c r="J6" s="3" t="s">
        <v>22</v>
      </c>
      <c r="K6" s="2"/>
      <c r="L6" s="2"/>
    </row>
    <row r="7" spans="2:12" ht="19.95" customHeight="1" thickBot="1">
      <c r="B7" s="7" t="s">
        <v>17</v>
      </c>
      <c r="C7" s="8" t="s">
        <v>18</v>
      </c>
      <c r="F7" s="7" t="s">
        <v>16</v>
      </c>
      <c r="G7" s="8" t="s">
        <v>4</v>
      </c>
      <c r="J7" s="1" t="s">
        <v>1</v>
      </c>
      <c r="K7" s="5" t="s">
        <v>2</v>
      </c>
      <c r="L7" s="5" t="s">
        <v>4</v>
      </c>
    </row>
    <row r="8" spans="2:12" ht="19.95" customHeight="1">
      <c r="B8" s="7" t="s">
        <v>26</v>
      </c>
      <c r="C8" s="9"/>
      <c r="F8" s="7" t="s">
        <v>3</v>
      </c>
      <c r="G8" s="20">
        <f>消耗品費[[#Totals],[学友会費]]</f>
        <v>0</v>
      </c>
      <c r="J8" s="15"/>
      <c r="K8" s="13"/>
      <c r="L8" s="13" t="str">
        <f>IF(K8&lt;&gt;"",K8,"")</f>
        <v/>
      </c>
    </row>
    <row r="9" spans="2:12" ht="19.95" customHeight="1">
      <c r="B9" s="10" t="s">
        <v>30</v>
      </c>
      <c r="C9" s="11"/>
      <c r="F9" s="10" t="s">
        <v>5</v>
      </c>
      <c r="G9" s="21">
        <f>図書費[[#Totals],[学友会費]]</f>
        <v>0</v>
      </c>
      <c r="J9" s="16"/>
      <c r="K9" s="14"/>
      <c r="L9" s="14" t="str">
        <f t="shared" ref="L9:L14" si="0">IF(K9&lt;&gt;"",K9,"")</f>
        <v/>
      </c>
    </row>
    <row r="10" spans="2:12" ht="19.95" customHeight="1">
      <c r="B10" s="10" t="s">
        <v>19</v>
      </c>
      <c r="C10" s="11"/>
      <c r="F10" s="10" t="s">
        <v>29</v>
      </c>
      <c r="G10" s="21">
        <f>郵送費[[#Totals],[学友会費]]</f>
        <v>0</v>
      </c>
      <c r="J10" s="16"/>
      <c r="K10" s="14"/>
      <c r="L10" s="14" t="str">
        <f>IF(K10&lt;&gt;"",K10,"")</f>
        <v/>
      </c>
    </row>
    <row r="11" spans="2:12" ht="19.95" customHeight="1">
      <c r="B11" s="10" t="s">
        <v>20</v>
      </c>
      <c r="C11" s="11"/>
      <c r="F11" s="10" t="s">
        <v>6</v>
      </c>
      <c r="G11" s="21">
        <f>交通費[[#Totals],[学友会費]]</f>
        <v>0</v>
      </c>
      <c r="J11" s="16"/>
      <c r="K11" s="14"/>
      <c r="L11" s="14" t="str">
        <f t="shared" si="0"/>
        <v/>
      </c>
    </row>
    <row r="12" spans="2:12" ht="19.95" customHeight="1" thickBot="1">
      <c r="B12" s="10" t="s">
        <v>21</v>
      </c>
      <c r="C12" s="11"/>
      <c r="F12" s="10" t="s">
        <v>7</v>
      </c>
      <c r="G12" s="21">
        <f>印刷費[[#Totals],[学友会費]]</f>
        <v>0</v>
      </c>
      <c r="J12" s="16"/>
      <c r="K12" s="14"/>
      <c r="L12" s="14" t="str">
        <f t="shared" si="0"/>
        <v/>
      </c>
    </row>
    <row r="13" spans="2:12" ht="19.95" customHeight="1" thickTop="1" thickBot="1">
      <c r="B13" s="12" t="s">
        <v>0</v>
      </c>
      <c r="C13" s="19">
        <f>SUM($C$8:$C$12)</f>
        <v>0</v>
      </c>
      <c r="F13" s="10" t="s">
        <v>8</v>
      </c>
      <c r="G13" s="21">
        <f>使用料[[#Totals],[学友会費]]</f>
        <v>0</v>
      </c>
      <c r="J13" s="16"/>
      <c r="K13" s="14"/>
      <c r="L13" s="14" t="str">
        <f t="shared" si="0"/>
        <v/>
      </c>
    </row>
    <row r="14" spans="2:12" ht="19.95" customHeight="1" thickBot="1">
      <c r="F14" s="10" t="s">
        <v>9</v>
      </c>
      <c r="G14" s="21">
        <f>保険料[[#Totals],[学友会費]]</f>
        <v>0</v>
      </c>
      <c r="J14" s="17"/>
      <c r="K14" s="6"/>
      <c r="L14" s="6" t="str">
        <f t="shared" si="0"/>
        <v/>
      </c>
    </row>
    <row r="15" spans="2:12" ht="19.95" customHeight="1" thickTop="1">
      <c r="F15" s="10" t="s">
        <v>10</v>
      </c>
      <c r="G15" s="21">
        <f>手数料[[#Totals],[学友会費]]</f>
        <v>0</v>
      </c>
      <c r="J15" s="1" t="s">
        <v>0</v>
      </c>
      <c r="K15" s="23">
        <f>SUBTOTAL(109,テーブル1[金額])</f>
        <v>0</v>
      </c>
      <c r="L15" s="23">
        <f>SUBTOTAL(109,テーブル1[学友会費])</f>
        <v>0</v>
      </c>
    </row>
    <row r="16" spans="2:12" ht="19.95" customHeight="1">
      <c r="F16" s="10" t="s">
        <v>11</v>
      </c>
      <c r="G16" s="21">
        <f>人件費[[#Totals],[学友会費]]</f>
        <v>0</v>
      </c>
    </row>
    <row r="17" spans="2:9" ht="19.95" customHeight="1">
      <c r="F17" s="10" t="s">
        <v>12</v>
      </c>
      <c r="G17" s="21">
        <f>連盟費[[#Totals],[学友会費]]</f>
        <v>0</v>
      </c>
    </row>
    <row r="18" spans="2:9" ht="19.95" customHeight="1">
      <c r="F18" s="10" t="s">
        <v>13</v>
      </c>
      <c r="G18" s="21">
        <f>宿泊費[[#Totals],[学友会費]]</f>
        <v>0</v>
      </c>
    </row>
    <row r="19" spans="2:9" ht="19.95" customHeight="1">
      <c r="F19" s="10" t="s">
        <v>14</v>
      </c>
      <c r="G19" s="21">
        <f>備品費[[#Totals],[学友会費]]</f>
        <v>0</v>
      </c>
    </row>
    <row r="20" spans="2:9" ht="19.95" customHeight="1" thickBot="1">
      <c r="F20" s="10" t="s">
        <v>15</v>
      </c>
      <c r="G20" s="21">
        <f>修繕費[[#Totals],[学友会費]]</f>
        <v>0</v>
      </c>
    </row>
    <row r="21" spans="2:9" ht="19.95" customHeight="1" thickTop="1" thickBot="1">
      <c r="F21" s="12" t="s">
        <v>0</v>
      </c>
      <c r="G21" s="22">
        <f>SUM($G$8:$G$20)</f>
        <v>0</v>
      </c>
    </row>
    <row r="24" spans="2:9" ht="19.95" customHeight="1">
      <c r="B24" s="4" t="s">
        <v>23</v>
      </c>
      <c r="G24" s="2"/>
    </row>
    <row r="25" spans="2:9" ht="19.95" customHeight="1">
      <c r="B25" s="1" t="s">
        <v>3</v>
      </c>
      <c r="F25" s="1" t="s">
        <v>5</v>
      </c>
      <c r="G25" s="2"/>
      <c r="I25" s="1"/>
    </row>
    <row r="26" spans="2:9" ht="19.95" customHeight="1" thickBot="1">
      <c r="B26" s="1" t="s">
        <v>1</v>
      </c>
      <c r="C26" s="5" t="s">
        <v>4</v>
      </c>
      <c r="F26" s="1" t="s">
        <v>1</v>
      </c>
      <c r="G26" s="5" t="s">
        <v>4</v>
      </c>
      <c r="I26" s="1"/>
    </row>
    <row r="27" spans="2:9" ht="19.95" customHeight="1">
      <c r="B27" s="15"/>
      <c r="C27" s="13"/>
      <c r="F27" s="15"/>
      <c r="G27" s="13"/>
      <c r="I27" s="1"/>
    </row>
    <row r="28" spans="2:9" ht="19.95" customHeight="1">
      <c r="B28" s="16"/>
      <c r="C28" s="14"/>
      <c r="F28" s="16"/>
      <c r="G28" s="14"/>
      <c r="I28" s="1"/>
    </row>
    <row r="29" spans="2:9" ht="19.95" customHeight="1" thickBot="1">
      <c r="B29" s="17"/>
      <c r="C29" s="6"/>
      <c r="F29" s="17"/>
      <c r="G29" s="6"/>
      <c r="I29" s="1"/>
    </row>
    <row r="30" spans="2:9" ht="19.95" customHeight="1" thickTop="1">
      <c r="B30" s="1" t="s">
        <v>0</v>
      </c>
      <c r="C30" s="23">
        <f>SUBTOTAL(109,消耗品費[学友会費])</f>
        <v>0</v>
      </c>
      <c r="F30" s="1" t="s">
        <v>0</v>
      </c>
      <c r="G30" s="23">
        <f>SUBTOTAL(109,図書費[学友会費])</f>
        <v>0</v>
      </c>
    </row>
    <row r="31" spans="2:9" ht="19.95" customHeight="1">
      <c r="G31" s="2"/>
    </row>
    <row r="32" spans="2:9" ht="19.95" customHeight="1">
      <c r="B32" s="1" t="s">
        <v>29</v>
      </c>
      <c r="F32" s="1" t="s">
        <v>6</v>
      </c>
      <c r="G32" s="2"/>
    </row>
    <row r="33" spans="2:7" ht="19.95" customHeight="1" thickBot="1">
      <c r="B33" s="1" t="s">
        <v>1</v>
      </c>
      <c r="C33" s="5" t="s">
        <v>4</v>
      </c>
      <c r="F33" s="1" t="s">
        <v>1</v>
      </c>
      <c r="G33" s="5" t="s">
        <v>4</v>
      </c>
    </row>
    <row r="34" spans="2:7" ht="19.95" customHeight="1">
      <c r="B34" s="15"/>
      <c r="C34" s="13"/>
      <c r="F34" s="15"/>
      <c r="G34" s="13"/>
    </row>
    <row r="35" spans="2:7" ht="19.95" customHeight="1">
      <c r="B35" s="16"/>
      <c r="C35" s="14"/>
      <c r="F35" s="16"/>
      <c r="G35" s="14"/>
    </row>
    <row r="36" spans="2:7" ht="19.95" customHeight="1" thickBot="1">
      <c r="B36" s="17"/>
      <c r="C36" s="6"/>
      <c r="F36" s="17"/>
      <c r="G36" s="6"/>
    </row>
    <row r="37" spans="2:7" ht="19.95" customHeight="1" thickTop="1">
      <c r="B37" s="1" t="s">
        <v>0</v>
      </c>
      <c r="C37" s="23">
        <f>SUBTOTAL(109,郵送費[学友会費])</f>
        <v>0</v>
      </c>
      <c r="F37" s="1" t="s">
        <v>0</v>
      </c>
      <c r="G37" s="23">
        <f>SUBTOTAL(109,交通費[学友会費])</f>
        <v>0</v>
      </c>
    </row>
    <row r="39" spans="2:7" ht="19.95" customHeight="1">
      <c r="B39" s="1" t="s">
        <v>7</v>
      </c>
      <c r="F39" s="1" t="s">
        <v>8</v>
      </c>
      <c r="G39" s="2"/>
    </row>
    <row r="40" spans="2:7" ht="19.95" customHeight="1" thickBot="1">
      <c r="B40" s="1" t="s">
        <v>1</v>
      </c>
      <c r="C40" s="5" t="s">
        <v>4</v>
      </c>
      <c r="F40" s="1" t="s">
        <v>1</v>
      </c>
      <c r="G40" s="5" t="s">
        <v>4</v>
      </c>
    </row>
    <row r="41" spans="2:7" ht="19.95" customHeight="1">
      <c r="B41" s="15"/>
      <c r="C41" s="13"/>
      <c r="F41" s="15"/>
      <c r="G41" s="13"/>
    </row>
    <row r="42" spans="2:7" ht="19.95" customHeight="1">
      <c r="B42" s="16"/>
      <c r="C42" s="14"/>
      <c r="F42" s="16"/>
      <c r="G42" s="14"/>
    </row>
    <row r="43" spans="2:7" ht="19.95" customHeight="1" thickBot="1">
      <c r="B43" s="17"/>
      <c r="C43" s="6"/>
      <c r="F43" s="17"/>
      <c r="G43" s="6"/>
    </row>
    <row r="44" spans="2:7" ht="19.95" customHeight="1" thickTop="1">
      <c r="B44" s="1" t="s">
        <v>0</v>
      </c>
      <c r="C44" s="23">
        <f>SUBTOTAL(109,印刷費[学友会費])</f>
        <v>0</v>
      </c>
      <c r="F44" s="1" t="s">
        <v>0</v>
      </c>
      <c r="G44" s="23">
        <f>SUBTOTAL(109,使用料[学友会費])</f>
        <v>0</v>
      </c>
    </row>
    <row r="45" spans="2:7" ht="19.95" customHeight="1">
      <c r="C45" s="1"/>
    </row>
    <row r="46" spans="2:7" ht="19.95" customHeight="1">
      <c r="B46" s="1" t="s">
        <v>9</v>
      </c>
      <c r="F46" s="1" t="s">
        <v>10</v>
      </c>
      <c r="G46" s="2"/>
    </row>
    <row r="47" spans="2:7" ht="19.95" customHeight="1" thickBot="1">
      <c r="B47" s="1" t="s">
        <v>1</v>
      </c>
      <c r="C47" s="5" t="s">
        <v>4</v>
      </c>
      <c r="F47" s="1" t="s">
        <v>1</v>
      </c>
      <c r="G47" s="5" t="s">
        <v>4</v>
      </c>
    </row>
    <row r="48" spans="2:7" ht="19.95" customHeight="1">
      <c r="B48" s="15"/>
      <c r="C48" s="13"/>
      <c r="F48" s="15"/>
      <c r="G48" s="13"/>
    </row>
    <row r="49" spans="2:7" ht="19.95" customHeight="1">
      <c r="B49" s="16"/>
      <c r="C49" s="14"/>
      <c r="F49" s="16"/>
      <c r="G49" s="14"/>
    </row>
    <row r="50" spans="2:7" ht="19.95" customHeight="1" thickBot="1">
      <c r="B50" s="17"/>
      <c r="C50" s="6"/>
      <c r="F50" s="17"/>
      <c r="G50" s="6"/>
    </row>
    <row r="51" spans="2:7" ht="19.95" customHeight="1" thickTop="1">
      <c r="B51" s="1" t="s">
        <v>0</v>
      </c>
      <c r="C51" s="23">
        <f>SUBTOTAL(109,保険料[学友会費])</f>
        <v>0</v>
      </c>
      <c r="F51" s="1" t="s">
        <v>0</v>
      </c>
      <c r="G51" s="23">
        <f>SUBTOTAL(109,手数料[学友会費])</f>
        <v>0</v>
      </c>
    </row>
    <row r="53" spans="2:7" ht="19.95" customHeight="1">
      <c r="B53" s="1" t="s">
        <v>11</v>
      </c>
      <c r="F53" s="1" t="s">
        <v>12</v>
      </c>
      <c r="G53" s="2"/>
    </row>
    <row r="54" spans="2:7" ht="19.95" customHeight="1" thickBot="1">
      <c r="B54" s="1" t="s">
        <v>1</v>
      </c>
      <c r="C54" s="5" t="s">
        <v>4</v>
      </c>
      <c r="F54" s="1" t="s">
        <v>1</v>
      </c>
      <c r="G54" s="5" t="s">
        <v>4</v>
      </c>
    </row>
    <row r="55" spans="2:7" ht="19.95" customHeight="1">
      <c r="B55" s="15"/>
      <c r="C55" s="13"/>
      <c r="F55" s="15"/>
      <c r="G55" s="13"/>
    </row>
    <row r="56" spans="2:7" ht="19.95" customHeight="1">
      <c r="B56" s="16"/>
      <c r="C56" s="14"/>
      <c r="F56" s="16"/>
      <c r="G56" s="14"/>
    </row>
    <row r="57" spans="2:7" ht="19.95" customHeight="1" thickBot="1">
      <c r="B57" s="17"/>
      <c r="C57" s="6"/>
      <c r="F57" s="17"/>
      <c r="G57" s="6"/>
    </row>
    <row r="58" spans="2:7" ht="19.95" customHeight="1" thickTop="1">
      <c r="B58" s="1" t="s">
        <v>0</v>
      </c>
      <c r="C58" s="23">
        <f>SUBTOTAL(109,人件費[学友会費])</f>
        <v>0</v>
      </c>
      <c r="F58" s="1" t="s">
        <v>0</v>
      </c>
      <c r="G58" s="23">
        <f>SUBTOTAL(109,連盟費[学友会費])</f>
        <v>0</v>
      </c>
    </row>
    <row r="60" spans="2:7" ht="19.95" customHeight="1">
      <c r="B60" s="1" t="s">
        <v>13</v>
      </c>
      <c r="F60" s="1" t="s">
        <v>14</v>
      </c>
      <c r="G60" s="2"/>
    </row>
    <row r="61" spans="2:7" ht="19.95" customHeight="1" thickBot="1">
      <c r="B61" s="1" t="s">
        <v>1</v>
      </c>
      <c r="C61" s="5" t="s">
        <v>4</v>
      </c>
      <c r="F61" s="1" t="s">
        <v>1</v>
      </c>
      <c r="G61" s="5" t="s">
        <v>4</v>
      </c>
    </row>
    <row r="62" spans="2:7" ht="19.95" customHeight="1">
      <c r="B62" s="15"/>
      <c r="C62" s="13"/>
      <c r="F62" s="15"/>
      <c r="G62" s="13"/>
    </row>
    <row r="63" spans="2:7" ht="19.95" customHeight="1">
      <c r="B63" s="16"/>
      <c r="C63" s="14"/>
      <c r="F63" s="16"/>
      <c r="G63" s="14"/>
    </row>
    <row r="64" spans="2:7" ht="19.95" customHeight="1" thickBot="1">
      <c r="B64" s="17"/>
      <c r="C64" s="6"/>
      <c r="F64" s="17"/>
      <c r="G64" s="6"/>
    </row>
    <row r="65" spans="2:14" ht="19.95" customHeight="1" thickTop="1">
      <c r="B65" s="1" t="s">
        <v>0</v>
      </c>
      <c r="C65" s="23">
        <f>SUBTOTAL(109,宿泊費[学友会費])</f>
        <v>0</v>
      </c>
      <c r="F65" s="1" t="s">
        <v>0</v>
      </c>
      <c r="G65" s="23">
        <f>SUBTOTAL(109,備品費[学友会費])</f>
        <v>0</v>
      </c>
    </row>
    <row r="66" spans="2:14" ht="19.95" customHeight="1">
      <c r="G66" s="2"/>
    </row>
    <row r="67" spans="2:14" ht="19.95" customHeight="1">
      <c r="B67" s="1" t="s">
        <v>15</v>
      </c>
      <c r="G67" s="2"/>
      <c r="N67" s="2"/>
    </row>
    <row r="68" spans="2:14" ht="19.95" customHeight="1" thickBot="1">
      <c r="B68" s="1" t="s">
        <v>1</v>
      </c>
      <c r="C68" s="5" t="s">
        <v>4</v>
      </c>
      <c r="N68" s="2"/>
    </row>
    <row r="69" spans="2:14" ht="19.95" customHeight="1">
      <c r="B69" s="15"/>
      <c r="C69" s="13"/>
      <c r="N69" s="2"/>
    </row>
    <row r="70" spans="2:14" ht="19.95" customHeight="1">
      <c r="B70" s="16"/>
      <c r="C70" s="14"/>
      <c r="N70" s="2"/>
    </row>
    <row r="71" spans="2:14" ht="19.95" customHeight="1" thickBot="1">
      <c r="B71" s="17"/>
      <c r="C71" s="6"/>
      <c r="L71" s="2"/>
      <c r="M71" s="2"/>
    </row>
    <row r="72" spans="2:14" ht="19.95" customHeight="1" thickTop="1">
      <c r="B72" s="1" t="s">
        <v>0</v>
      </c>
      <c r="C72" s="23">
        <f>SUBTOTAL(109,修繕費[学友会費])</f>
        <v>0</v>
      </c>
      <c r="K72" s="2"/>
      <c r="L72" s="2"/>
      <c r="M72" s="2"/>
    </row>
    <row r="73" spans="2:14" ht="19.95" customHeight="1">
      <c r="C73" s="1"/>
    </row>
    <row r="74" spans="2:14" ht="19.95" customHeight="1">
      <c r="C74" s="1"/>
      <c r="G74" s="2"/>
    </row>
    <row r="75" spans="2:14" ht="19.95" customHeight="1">
      <c r="C75" s="1"/>
      <c r="G75" s="2"/>
    </row>
    <row r="76" spans="2:14" ht="19.95" customHeight="1">
      <c r="C76" s="1"/>
      <c r="G76" s="2"/>
    </row>
    <row r="77" spans="2:14" ht="19.95" customHeight="1">
      <c r="C77" s="1"/>
      <c r="G77" s="2"/>
    </row>
    <row r="78" spans="2:14" ht="19.95" customHeight="1">
      <c r="C78" s="1"/>
      <c r="G78" s="2"/>
    </row>
    <row r="79" spans="2:14" ht="19.95" customHeight="1">
      <c r="C79" s="1"/>
      <c r="G79" s="2"/>
    </row>
    <row r="80" spans="2:14" ht="19.95" customHeight="1">
      <c r="C80" s="1"/>
      <c r="G80" s="2"/>
    </row>
    <row r="81" spans="3:7" ht="19.95" customHeight="1">
      <c r="C81" s="1"/>
      <c r="G81" s="2"/>
    </row>
    <row r="82" spans="3:7" ht="19.95" customHeight="1">
      <c r="C82" s="1"/>
      <c r="G82" s="2"/>
    </row>
    <row r="83" spans="3:7" ht="19.95" customHeight="1">
      <c r="C83" s="1"/>
      <c r="G83" s="2"/>
    </row>
    <row r="84" spans="3:7" ht="19.95" customHeight="1">
      <c r="C84" s="1"/>
      <c r="G84" s="2"/>
    </row>
    <row r="85" spans="3:7" ht="19.95" customHeight="1">
      <c r="C85" s="1"/>
      <c r="G85" s="2"/>
    </row>
    <row r="86" spans="3:7" ht="19.95" customHeight="1">
      <c r="C86" s="1"/>
      <c r="G86" s="2"/>
    </row>
    <row r="87" spans="3:7" ht="19.95" customHeight="1">
      <c r="C87" s="1"/>
      <c r="G87" s="2"/>
    </row>
    <row r="88" spans="3:7" ht="19.95" customHeight="1">
      <c r="C88" s="1"/>
      <c r="G88" s="2"/>
    </row>
    <row r="89" spans="3:7" ht="19.95" customHeight="1">
      <c r="C89" s="1"/>
      <c r="G89" s="2"/>
    </row>
    <row r="90" spans="3:7" ht="19.95" customHeight="1">
      <c r="C90" s="1"/>
      <c r="G90" s="2"/>
    </row>
    <row r="91" spans="3:7" ht="19.95" customHeight="1">
      <c r="C91" s="1"/>
      <c r="G91" s="2"/>
    </row>
    <row r="92" spans="3:7" ht="19.95" customHeight="1">
      <c r="C92" s="1"/>
      <c r="G92" s="2"/>
    </row>
    <row r="93" spans="3:7" ht="19.95" customHeight="1">
      <c r="C93" s="1"/>
      <c r="G93" s="2"/>
    </row>
    <row r="94" spans="3:7" ht="19.95" customHeight="1">
      <c r="G94" s="2"/>
    </row>
    <row r="95" spans="3:7" ht="19.95" customHeight="1">
      <c r="G95" s="2"/>
    </row>
    <row r="128" ht="19.8" customHeight="1"/>
  </sheetData>
  <mergeCells count="2">
    <mergeCell ref="B2:C2"/>
    <mergeCell ref="B3:C3"/>
  </mergeCells>
  <phoneticPr fontId="1"/>
  <pageMargins left="0.7" right="0.7" top="0.75" bottom="0.75" header="0.3" footer="0.3"/>
  <pageSetup paperSize="9" orientation="portrait" horizontalDpi="4294967293" verticalDpi="30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注意事項</vt:lpstr>
      <vt:lpstr>年間決算（一般予算）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財務部</dc:creator>
  <cp:lastModifiedBy>． あずき</cp:lastModifiedBy>
  <dcterms:created xsi:type="dcterms:W3CDTF">2020-02-11T05:56:25Z</dcterms:created>
  <dcterms:modified xsi:type="dcterms:W3CDTF">2025-03-28T07:20:43Z</dcterms:modified>
</cp:coreProperties>
</file>